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023 BANCA\T4\"/>
    </mc:Choice>
  </mc:AlternateContent>
  <bookViews>
    <workbookView xWindow="0" yWindow="0" windowWidth="6465" windowHeight="13380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3" i="1" s="1"/>
  <c r="J14" i="1"/>
  <c r="J13" i="1" s="1"/>
  <c r="D15" i="1"/>
  <c r="D14" i="1" s="1"/>
  <c r="D13" i="1" s="1"/>
  <c r="E15" i="1"/>
  <c r="F15" i="1"/>
  <c r="F14" i="1" s="1"/>
  <c r="F13" i="1" s="1"/>
  <c r="G15" i="1"/>
  <c r="G14" i="1" s="1"/>
  <c r="G13" i="1" s="1"/>
  <c r="H15" i="1"/>
  <c r="H14" i="1" s="1"/>
  <c r="H13" i="1" s="1"/>
  <c r="I15" i="1"/>
  <c r="K15" i="1" s="1"/>
  <c r="J15" i="1"/>
  <c r="L15" i="1"/>
  <c r="L14" i="1" s="1"/>
  <c r="L13" i="1" s="1"/>
  <c r="K16" i="1"/>
  <c r="D17" i="1"/>
  <c r="E17" i="1"/>
  <c r="F17" i="1"/>
  <c r="G17" i="1"/>
  <c r="H17" i="1"/>
  <c r="I17" i="1"/>
  <c r="K17" i="1" s="1"/>
  <c r="J17" i="1"/>
  <c r="L17" i="1"/>
  <c r="K18" i="1"/>
  <c r="K19" i="1"/>
  <c r="D20" i="1"/>
  <c r="G20" i="1"/>
  <c r="L20" i="1"/>
  <c r="D21" i="1"/>
  <c r="E21" i="1"/>
  <c r="E20" i="1" s="1"/>
  <c r="F21" i="1"/>
  <c r="F20" i="1" s="1"/>
  <c r="G21" i="1"/>
  <c r="H21" i="1"/>
  <c r="H20" i="1" s="1"/>
  <c r="I21" i="1"/>
  <c r="I20" i="1" s="1"/>
  <c r="J21" i="1"/>
  <c r="J20" i="1" s="1"/>
  <c r="K21" i="1"/>
  <c r="L21" i="1"/>
  <c r="K22" i="1"/>
  <c r="H24" i="1"/>
  <c r="D25" i="1"/>
  <c r="D24" i="1" s="1"/>
  <c r="E25" i="1"/>
  <c r="E24" i="1" s="1"/>
  <c r="F25" i="1"/>
  <c r="F24" i="1" s="1"/>
  <c r="G25" i="1"/>
  <c r="G24" i="1" s="1"/>
  <c r="H25" i="1"/>
  <c r="I25" i="1"/>
  <c r="I24" i="1" s="1"/>
  <c r="J25" i="1"/>
  <c r="J24" i="1" s="1"/>
  <c r="L25" i="1"/>
  <c r="L24" i="1" s="1"/>
  <c r="K26" i="1"/>
  <c r="K27" i="1"/>
  <c r="D28" i="1"/>
  <c r="E28" i="1"/>
  <c r="F28" i="1"/>
  <c r="G28" i="1"/>
  <c r="H28" i="1"/>
  <c r="I28" i="1"/>
  <c r="J28" i="1"/>
  <c r="K28" i="1"/>
  <c r="L28" i="1"/>
  <c r="K29" i="1"/>
  <c r="K30" i="1"/>
  <c r="D31" i="1"/>
  <c r="H31" i="1"/>
  <c r="I31" i="1"/>
  <c r="K31" i="1" s="1"/>
  <c r="L31" i="1"/>
  <c r="K32" i="1"/>
  <c r="D33" i="1"/>
  <c r="E33" i="1"/>
  <c r="E31" i="1" s="1"/>
  <c r="F33" i="1"/>
  <c r="F31" i="1" s="1"/>
  <c r="G33" i="1"/>
  <c r="G31" i="1" s="1"/>
  <c r="H33" i="1"/>
  <c r="I33" i="1"/>
  <c r="K33" i="1" s="1"/>
  <c r="J33" i="1"/>
  <c r="J31" i="1" s="1"/>
  <c r="L33" i="1"/>
  <c r="K34" i="1"/>
  <c r="E35" i="1"/>
  <c r="D36" i="1"/>
  <c r="D35" i="1" s="1"/>
  <c r="E36" i="1"/>
  <c r="F36" i="1"/>
  <c r="F35" i="1" s="1"/>
  <c r="G36" i="1"/>
  <c r="G35" i="1" s="1"/>
  <c r="H36" i="1"/>
  <c r="I36" i="1"/>
  <c r="I35" i="1" s="1"/>
  <c r="J36" i="1"/>
  <c r="J35" i="1" s="1"/>
  <c r="K36" i="1"/>
  <c r="L36" i="1"/>
  <c r="L35" i="1" s="1"/>
  <c r="K37" i="1"/>
  <c r="K38" i="1"/>
  <c r="K39" i="1"/>
  <c r="D40" i="1"/>
  <c r="E40" i="1"/>
  <c r="F40" i="1"/>
  <c r="G40" i="1"/>
  <c r="H40" i="1"/>
  <c r="H35" i="1" s="1"/>
  <c r="I40" i="1"/>
  <c r="J40" i="1"/>
  <c r="K40" i="1"/>
  <c r="L40" i="1"/>
  <c r="K41" i="1"/>
  <c r="K42" i="1"/>
  <c r="E43" i="1"/>
  <c r="D44" i="1"/>
  <c r="D43" i="1" s="1"/>
  <c r="E44" i="1"/>
  <c r="F44" i="1"/>
  <c r="F43" i="1" s="1"/>
  <c r="G44" i="1"/>
  <c r="G43" i="1" s="1"/>
  <c r="H44" i="1"/>
  <c r="I44" i="1"/>
  <c r="I43" i="1" s="1"/>
  <c r="K43" i="1" s="1"/>
  <c r="J44" i="1"/>
  <c r="J43" i="1" s="1"/>
  <c r="K44" i="1"/>
  <c r="L44" i="1"/>
  <c r="L43" i="1" s="1"/>
  <c r="K45" i="1"/>
  <c r="K46" i="1"/>
  <c r="K47" i="1"/>
  <c r="D48" i="1"/>
  <c r="E48" i="1"/>
  <c r="F48" i="1"/>
  <c r="G48" i="1"/>
  <c r="H48" i="1"/>
  <c r="H43" i="1" s="1"/>
  <c r="I48" i="1"/>
  <c r="J48" i="1"/>
  <c r="K48" i="1"/>
  <c r="L48" i="1"/>
  <c r="K49" i="1"/>
  <c r="E51" i="1"/>
  <c r="H51" i="1"/>
  <c r="H50" i="1" s="1"/>
  <c r="D52" i="1"/>
  <c r="D51" i="1" s="1"/>
  <c r="D50" i="1" s="1"/>
  <c r="E52" i="1"/>
  <c r="F52" i="1"/>
  <c r="F51" i="1" s="1"/>
  <c r="G52" i="1"/>
  <c r="G51" i="1" s="1"/>
  <c r="H52" i="1"/>
  <c r="I52" i="1"/>
  <c r="I51" i="1" s="1"/>
  <c r="J52" i="1"/>
  <c r="J51" i="1" s="1"/>
  <c r="K52" i="1"/>
  <c r="L52" i="1"/>
  <c r="L51" i="1" s="1"/>
  <c r="L50" i="1" s="1"/>
  <c r="K53" i="1"/>
  <c r="K54" i="1"/>
  <c r="K55" i="1"/>
  <c r="H56" i="1"/>
  <c r="D57" i="1"/>
  <c r="D56" i="1" s="1"/>
  <c r="E57" i="1"/>
  <c r="E56" i="1" s="1"/>
  <c r="F57" i="1"/>
  <c r="F56" i="1" s="1"/>
  <c r="G57" i="1"/>
  <c r="G56" i="1" s="1"/>
  <c r="H57" i="1"/>
  <c r="I57" i="1"/>
  <c r="I56" i="1" s="1"/>
  <c r="J57" i="1"/>
  <c r="J56" i="1" s="1"/>
  <c r="L57" i="1"/>
  <c r="L56" i="1" s="1"/>
  <c r="K58" i="1"/>
  <c r="K59" i="1"/>
  <c r="F61" i="1"/>
  <c r="F60" i="1" s="1"/>
  <c r="D62" i="1"/>
  <c r="D61" i="1" s="1"/>
  <c r="D60" i="1" s="1"/>
  <c r="E62" i="1"/>
  <c r="E61" i="1" s="1"/>
  <c r="E60" i="1" s="1"/>
  <c r="F62" i="1"/>
  <c r="G62" i="1"/>
  <c r="G61" i="1" s="1"/>
  <c r="G60" i="1" s="1"/>
  <c r="H62" i="1"/>
  <c r="H61" i="1" s="1"/>
  <c r="H60" i="1" s="1"/>
  <c r="I62" i="1"/>
  <c r="K62" i="1" s="1"/>
  <c r="J62" i="1"/>
  <c r="J61" i="1" s="1"/>
  <c r="J60" i="1" s="1"/>
  <c r="L62" i="1"/>
  <c r="L61" i="1" s="1"/>
  <c r="L60" i="1" s="1"/>
  <c r="K63" i="1"/>
  <c r="K64" i="1"/>
  <c r="K65" i="1"/>
  <c r="K66" i="1"/>
  <c r="K67" i="1"/>
  <c r="J50" i="1" l="1"/>
  <c r="E50" i="1"/>
  <c r="F23" i="1"/>
  <c r="K20" i="1"/>
  <c r="G23" i="1"/>
  <c r="G12" i="1" s="1"/>
  <c r="H12" i="1"/>
  <c r="I50" i="1"/>
  <c r="K50" i="1" s="1"/>
  <c r="K51" i="1"/>
  <c r="K35" i="1"/>
  <c r="E23" i="1"/>
  <c r="E12" i="1" s="1"/>
  <c r="D23" i="1"/>
  <c r="D12" i="1"/>
  <c r="F50" i="1"/>
  <c r="F12" i="1" s="1"/>
  <c r="J23" i="1"/>
  <c r="J12" i="1" s="1"/>
  <c r="G50" i="1"/>
  <c r="L23" i="1"/>
  <c r="L12" i="1" s="1"/>
  <c r="H23" i="1"/>
  <c r="K56" i="1"/>
  <c r="K24" i="1"/>
  <c r="I23" i="1"/>
  <c r="K23" i="1" s="1"/>
  <c r="I14" i="1"/>
  <c r="I61" i="1"/>
  <c r="K57" i="1"/>
  <c r="K25" i="1"/>
  <c r="I60" i="1" l="1"/>
  <c r="K60" i="1" s="1"/>
  <c r="K61" i="1"/>
  <c r="K14" i="1"/>
  <c r="I13" i="1"/>
  <c r="K13" i="1" l="1"/>
  <c r="I12" i="1"/>
  <c r="K12" i="1" s="1"/>
</calcChain>
</file>

<file path=xl/sharedStrings.xml><?xml version="1.0" encoding="utf-8"?>
<sst xmlns="http://schemas.openxmlformats.org/spreadsheetml/2006/main" count="192" uniqueCount="190">
  <si>
    <t>CENTRALIZAT</t>
  </si>
  <si>
    <t xml:space="preserve"> Anexa 13</t>
  </si>
  <si>
    <t>Cont de executie - Cheltuieli - Bugetul local</t>
  </si>
  <si>
    <t>Trimestrul: 4, Anul: 2023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</si>
  <si>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</si>
  <si>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</si>
  <si>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</si>
  <si>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</si>
  <si>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</si>
  <si>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</si>
  <si>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</si>
  <si>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</si>
  <si>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</si>
  <si>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</si>
  <si>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</si>
  <si>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</si>
  <si>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</si>
  <si>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</si>
  <si>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</si>
  <si>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</si>
  <si>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</si>
  <si>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</si>
  <si>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</si>
  <si>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</si>
  <si>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</si>
  <si>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</si>
  <si>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</si>
  <si>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</si>
  <si>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</si>
  <si>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</si>
  <si>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</si>
  <si>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</si>
  <si>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</si>
  <si>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</si>
  <si>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</si>
  <si>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</si>
  <si>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</si>
  <si>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</si>
  <si>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</si>
  <si>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</si>
  <si>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</si>
  <si>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</si>
  <si>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</si>
  <si>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</si>
  <si>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</si>
  <si>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</si>
  <si>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</si>
  <si>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</si>
  <si>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</si>
  <si>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</si>
  <si>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</si>
  <si>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</si>
  <si>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</si>
  <si>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</si>
  <si>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</si>
  <si>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</si>
  <si>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</si>
  <si>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</si>
  <si>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</si>
  <si>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</si>
  <si>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</si>
  <si>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</si>
  <si>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</si>
  <si>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</si>
  <si>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</si>
  <si>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</si>
  <si>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</si>
  <si>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</si>
  <si>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</si>
  <si>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</si>
  <si>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</si>
  <si>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</si>
  <si>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</si>
  <si>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Alte cheltuieli in domeniul invatamantului</t>
  </si>
  <si>
    <t>65.02.50</t>
  </si>
  <si>
    <t>47</t>
  </si>
  <si>
    <t>Sanatate (cod 66.02.06+66.02.08+66.02.50)</t>
  </si>
  <si>
    <t>66.02</t>
  </si>
  <si>
    <t>51</t>
  </si>
  <si>
    <t>Servicii de sanatate publica</t>
  </si>
  <si>
    <t>66.02.08</t>
  </si>
  <si>
    <t>52</t>
  </si>
  <si>
    <t>Alte cheltuieli in domeniul sanatatii (cod 66.02.50.50)</t>
  </si>
  <si>
    <t>66.02.50</t>
  </si>
  <si>
    <t>53</t>
  </si>
  <si>
    <t>Alte institutii si actiuni sanitare</t>
  </si>
  <si>
    <t>66.02.50.50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</si>
  <si>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</si>
  <si>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</si>
  <si>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</si>
  <si>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</si>
  <si>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</si>
  <si>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</si>
  <si>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56</t>
  </si>
  <si>
    <t>Biblioteci publice comunale, orasenesti, municipale</t>
  </si>
  <si>
    <t>67.02.03.02</t>
  </si>
  <si>
    <t>61</t>
  </si>
  <si>
    <t>Camine culturale</t>
  </si>
  <si>
    <t>67.02.03.07</t>
  </si>
  <si>
    <t>62</t>
  </si>
  <si>
    <t>Centre pentru  conservarea si promovarea culturii traditionale</t>
  </si>
  <si>
    <t>67.02.03.08</t>
  </si>
  <si>
    <t>65</t>
  </si>
  <si>
    <t>Servicii recreative si sportive (cod 67.02.05.01 la 67.02.05.03)</t>
  </si>
  <si>
    <t>67.02.05</t>
  </si>
  <si>
    <t>66</t>
  </si>
  <si>
    <t>Sport</t>
  </si>
  <si>
    <t>67.02.05.01</t>
  </si>
  <si>
    <t>70</t>
  </si>
  <si>
    <t>Alte servicii in domeniile culturii, recreerii si religiei</t>
  </si>
  <si>
    <t>67.02.50</t>
  </si>
  <si>
    <t>71</t>
  </si>
  <si>
    <t>Asigurari si asistenta sociala (cod 68.02.04+68.02.05+68.02.06+68.02.10+68.02.11+68.02.12+68.02.15+68.02.50)</t>
  </si>
  <si>
    <t>68.02</t>
  </si>
  <si>
    <t>73</t>
  </si>
  <si>
    <t>Asistenta sociala in caz de boli si invaliditati (cod 68.02.05.02)</t>
  </si>
  <si>
    <t>68.02.05</t>
  </si>
  <si>
    <t>74</t>
  </si>
  <si>
    <t>Asistenta sociala  in  caz de invaliditate</t>
  </si>
  <si>
    <t>68.02.05.02</t>
  </si>
  <si>
    <t>75</t>
  </si>
  <si>
    <t>Asistenta sociala pentru familie si copii</t>
  </si>
  <si>
    <t>68.02.06</t>
  </si>
  <si>
    <t>76</t>
  </si>
  <si>
    <t>Ajutoare pentru locuinte</t>
  </si>
  <si>
    <t>68.02.10</t>
  </si>
  <si>
    <t>82</t>
  </si>
  <si>
    <t>Alte cheltuieli in domeniul asiaurarilor si asistentei  sociale</t>
  </si>
  <si>
    <t>68.02.50</t>
  </si>
  <si>
    <t>83</t>
  </si>
  <si>
    <t>Alte cheltuieli in domeniul  asistentei  sociale</t>
  </si>
  <si>
    <t>68.02.50.50</t>
  </si>
  <si>
    <t>84</t>
  </si>
  <si>
    <t>Partea a IV-a  SERVICII SI DEZVOLTARE PUBLICA, LOCUINTE, MEDIU SI APE (cod 70.02+74.02)</t>
  </si>
  <si>
    <t>69.02</t>
  </si>
  <si>
    <t>85</t>
  </si>
  <si>
    <t>Locuinte, servicii si dezvoltare publica (cod 70.02.03+70.02.05 la 70.02.07+70.02.50)</t>
  </si>
  <si>
    <t>70.02</t>
  </si>
  <si>
    <t>89</t>
  </si>
  <si>
    <t>Alimentare cu apa si amenajari hidrotehnice   (cod 70.02.05.01+70.02.05.02)</t>
  </si>
  <si>
    <t>70.02.05</t>
  </si>
  <si>
    <t>90</t>
  </si>
  <si>
    <t>Alimentare cu apa</t>
  </si>
  <si>
    <t>70.02.05.01</t>
  </si>
  <si>
    <t>92</t>
  </si>
  <si>
    <t>Iluminat public si electrificari rurale</t>
  </si>
  <si>
    <t>70.02.06</t>
  </si>
  <si>
    <t>94</t>
  </si>
  <si>
    <t xml:space="preserve">Alte servicii in domeniile locuintelor, serviciilor si dezvoltarii comunale </t>
  </si>
  <si>
    <t>70.02.50</t>
  </si>
  <si>
    <t>95</t>
  </si>
  <si>
    <t>Protectia mediului   (cod 74.02.03+74.02.05+74.02.06+74.02.50)</t>
  </si>
  <si>
    <t>74.02</t>
  </si>
  <si>
    <t>97</t>
  </si>
  <si>
    <t>Salubritate si gestiunea deseurilor (cod 74.02.05.01+74.02.05.02)</t>
  </si>
  <si>
    <t>74.02.05</t>
  </si>
  <si>
    <t>99</t>
  </si>
  <si>
    <t>Colectarea, tratarea si distrugerea deseurilor</t>
  </si>
  <si>
    <t>74.02.05.02</t>
  </si>
  <si>
    <t>100</t>
  </si>
  <si>
    <t>Canalizarea si tratarea apelor reziduale</t>
  </si>
  <si>
    <t>74.02.06</t>
  </si>
  <si>
    <t>102</t>
  </si>
  <si>
    <t>Partea a V-a ACTIUNI ECONOMICE   (cod 80.02+81.02+83.02+84.02+87.02)</t>
  </si>
  <si>
    <t>79.02</t>
  </si>
  <si>
    <t>119</t>
  </si>
  <si>
    <t>Transporturi   (cod 84.02.03+84.02.06+84.02.50)</t>
  </si>
  <si>
    <t>84.02</t>
  </si>
  <si>
    <t>120</t>
  </si>
  <si>
    <t>Transport rutier   (cod 84.02.03.01 la 84.02.03.03)</t>
  </si>
  <si>
    <t>84.02.03</t>
  </si>
  <si>
    <t>121</t>
  </si>
  <si>
    <t>Drumuri si poduri</t>
  </si>
  <si>
    <t>84.02.03.01</t>
  </si>
  <si>
    <t>135</t>
  </si>
  <si>
    <t>VII. REZERVE, EXCEDENT / DEFICIT</t>
  </si>
  <si>
    <t>96.02</t>
  </si>
  <si>
    <t>138</t>
  </si>
  <si>
    <t xml:space="preserve">    Excedentul secţiunii de funcţionare</t>
  </si>
  <si>
    <t>98.02.96</t>
  </si>
  <si>
    <t>140</t>
  </si>
  <si>
    <t>DEFICIT          99.02.96 + 99.02.97</t>
  </si>
  <si>
    <t>99.02</t>
  </si>
  <si>
    <t>142</t>
  </si>
  <si>
    <t xml:space="preserve">    Deficitul secţiunii de dezvoltare</t>
  </si>
  <si>
    <t>99.02.97</t>
  </si>
  <si>
    <t>ORDONATOR DE CREDITE,</t>
  </si>
  <si>
    <t>VANATORU VASILE</t>
  </si>
  <si>
    <t>CONTABIL,</t>
  </si>
  <si>
    <t>PETCU MAGHITA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</si>
</sst>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D13+D20+D23+D50+D60</f>
        <v>3636009</v>
      </c>
      <c r="E12" s="11">
        <f>E13+E20+E23+E50+E60</f>
        <v>18618906</v>
      </c>
      <c r="F12" s="11">
        <f>F13+F20+F23+F50+F60</f>
        <v>14700009</v>
      </c>
      <c r="G12" s="11">
        <f>G13+G20+G23+G50+G60</f>
        <v>29844406</v>
      </c>
      <c r="H12" s="11">
        <f>H13+H20+H23+H50+H60</f>
        <v>29445202</v>
      </c>
      <c r="I12" s="11">
        <f>I13+I20+I23+I50+I60</f>
        <v>29298019</v>
      </c>
      <c r="J12" s="11">
        <f>J13+J20+J23+J50+J60</f>
        <v>24871794</v>
      </c>
      <c r="K12" s="11">
        <f>I12-J12</f>
        <v>4426225</v>
      </c>
      <c r="L12" s="11">
        <f>L13+L20+L23+L50+L60</f>
        <v>11177739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4000</v>
      </c>
      <c r="E13" s="11">
        <f>E14+E17</f>
        <v>154000</v>
      </c>
      <c r="F13" s="11">
        <f>F14+F17</f>
        <v>2905000</v>
      </c>
      <c r="G13" s="11">
        <f>G14+G17</f>
        <v>2517300</v>
      </c>
      <c r="H13" s="11">
        <f>H14+H17</f>
        <v>2167300</v>
      </c>
      <c r="I13" s="11">
        <f>I14+I17</f>
        <v>2113050</v>
      </c>
      <c r="J13" s="11">
        <f>J14+J17</f>
        <v>2101870</v>
      </c>
      <c r="K13" s="11">
        <f>I13-J13</f>
        <v>11180</v>
      </c>
      <c r="L13" s="11">
        <f>L14+L17</f>
        <v>2102776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4000</v>
      </c>
      <c r="E14" s="11">
        <f>E15</f>
        <v>154000</v>
      </c>
      <c r="F14" s="11">
        <f>F15</f>
        <v>2505000</v>
      </c>
      <c r="G14" s="11">
        <f>G15</f>
        <v>2167300</v>
      </c>
      <c r="H14" s="11">
        <f>H15</f>
        <v>2167300</v>
      </c>
      <c r="I14" s="11">
        <f>I15</f>
        <v>2113050</v>
      </c>
      <c r="J14" s="11">
        <f>J15</f>
        <v>2101870</v>
      </c>
      <c r="K14" s="11">
        <f>I14-J14</f>
        <v>11180</v>
      </c>
      <c r="L14" s="11">
        <f>L15</f>
        <v>2102776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4000</v>
      </c>
      <c r="E15" s="11">
        <f>E16</f>
        <v>154000</v>
      </c>
      <c r="F15" s="11">
        <f>F16</f>
        <v>2505000</v>
      </c>
      <c r="G15" s="11">
        <f>G16</f>
        <v>2167300</v>
      </c>
      <c r="H15" s="11">
        <f>H16</f>
        <v>2167300</v>
      </c>
      <c r="I15" s="11">
        <f>I16</f>
        <v>2113050</v>
      </c>
      <c r="J15" s="11">
        <f>J16</f>
        <v>2101870</v>
      </c>
      <c r="K15" s="11">
        <f>I15-J15</f>
        <v>11180</v>
      </c>
      <c r="L15" s="11">
        <f>L16</f>
        <v>2102776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4000</v>
      </c>
      <c r="E16" s="11">
        <v>154000</v>
      </c>
      <c r="F16" s="11">
        <v>2505000</v>
      </c>
      <c r="G16" s="11">
        <v>2167300</v>
      </c>
      <c r="H16" s="11">
        <v>2167300</v>
      </c>
      <c r="I16" s="11">
        <v>2113050</v>
      </c>
      <c r="J16" s="11">
        <v>2101870</v>
      </c>
      <c r="K16" s="11">
        <f>I16-J16</f>
        <v>11180</v>
      </c>
      <c r="L16" s="11">
        <v>2102776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D18+D19</f>
        <v>0</v>
      </c>
      <c r="E17" s="11">
        <f>E18+E19</f>
        <v>0</v>
      </c>
      <c r="F17" s="11">
        <f>F18+F19</f>
        <v>400000</v>
      </c>
      <c r="G17" s="11">
        <f>G18+G19</f>
        <v>350000</v>
      </c>
      <c r="H17" s="11">
        <f>H18+H19</f>
        <v>0</v>
      </c>
      <c r="I17" s="11">
        <f>I18+I19</f>
        <v>0</v>
      </c>
      <c r="J17" s="11">
        <f>J18+J19</f>
        <v>0</v>
      </c>
      <c r="K17" s="11">
        <f>I17-J17</f>
        <v>0</v>
      </c>
      <c r="L17" s="11">
        <f>L18+L19</f>
        <v>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350000</v>
      </c>
      <c r="G18" s="11">
        <v>350000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50000</v>
      </c>
      <c r="G19" s="11">
        <v>0</v>
      </c>
      <c r="H19" s="11">
        <v>0</v>
      </c>
      <c r="I19" s="11">
        <v>0</v>
      </c>
      <c r="J19" s="11">
        <v>0</v>
      </c>
      <c r="K19" s="11">
        <f>I19-J19</f>
        <v>0</v>
      </c>
      <c r="L19" s="11">
        <v>0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+D21</f>
        <v>0</v>
      </c>
      <c r="E20" s="11">
        <f>+E21</f>
        <v>0</v>
      </c>
      <c r="F20" s="11">
        <f>+F21</f>
        <v>20000</v>
      </c>
      <c r="G20" s="11">
        <f>+G21</f>
        <v>8000</v>
      </c>
      <c r="H20" s="11">
        <f>+H21</f>
        <v>8000</v>
      </c>
      <c r="I20" s="11">
        <f>+I21</f>
        <v>8000</v>
      </c>
      <c r="J20" s="11">
        <f>+J21</f>
        <v>8000</v>
      </c>
      <c r="K20" s="11">
        <f>I20-J20</f>
        <v>0</v>
      </c>
      <c r="L20" s="11">
        <f>+L21</f>
        <v>5905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+D22</f>
        <v>0</v>
      </c>
      <c r="E21" s="11">
        <f>+E22</f>
        <v>0</v>
      </c>
      <c r="F21" s="11">
        <f>+F22</f>
        <v>20000</v>
      </c>
      <c r="G21" s="11">
        <f>+G22</f>
        <v>8000</v>
      </c>
      <c r="H21" s="11">
        <f>+H22</f>
        <v>8000</v>
      </c>
      <c r="I21" s="11">
        <f>+I22</f>
        <v>8000</v>
      </c>
      <c r="J21" s="11">
        <f>+J22</f>
        <v>8000</v>
      </c>
      <c r="K21" s="11">
        <f>I21-J21</f>
        <v>0</v>
      </c>
      <c r="L21" s="11">
        <f>+L22</f>
        <v>5905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20000</v>
      </c>
      <c r="G22" s="11">
        <v>8000</v>
      </c>
      <c r="H22" s="11">
        <v>8000</v>
      </c>
      <c r="I22" s="11">
        <v>8000</v>
      </c>
      <c r="J22" s="11">
        <v>8000</v>
      </c>
      <c r="K22" s="11">
        <f>I22-J22</f>
        <v>0</v>
      </c>
      <c r="L22" s="11">
        <v>5905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D24+D31+D35+D43</f>
        <v>90000</v>
      </c>
      <c r="E23" s="11">
        <f>E24+E31+E35+E43</f>
        <v>2369702</v>
      </c>
      <c r="F23" s="11">
        <f>F24+F31+F35+F43</f>
        <v>6273000</v>
      </c>
      <c r="G23" s="11">
        <f>G24+G31+G35+G43</f>
        <v>9442102</v>
      </c>
      <c r="H23" s="11">
        <f>H24+H31+H35+H43</f>
        <v>9393256</v>
      </c>
      <c r="I23" s="11">
        <f>I24+I31+I35+I43</f>
        <v>9329327</v>
      </c>
      <c r="J23" s="11">
        <f>J24+J31+J35+J43</f>
        <v>8861905</v>
      </c>
      <c r="K23" s="11">
        <f>I23-J23</f>
        <v>467422</v>
      </c>
      <c r="L23" s="11">
        <f>L24+L31+L35+L43</f>
        <v>6800645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D25+D28+D30</f>
        <v>90000</v>
      </c>
      <c r="E24" s="11">
        <f>E25+E28+E30</f>
        <v>2209702</v>
      </c>
      <c r="F24" s="11">
        <f>F25+F28+F30</f>
        <v>1756000</v>
      </c>
      <c r="G24" s="11">
        <f>G25+G28+G30</f>
        <v>3686702</v>
      </c>
      <c r="H24" s="11">
        <f>H25+H28+H30</f>
        <v>3686702</v>
      </c>
      <c r="I24" s="11">
        <f>I25+I28+I30</f>
        <v>3686702</v>
      </c>
      <c r="J24" s="11">
        <f>J25+J28+J30</f>
        <v>3318481</v>
      </c>
      <c r="K24" s="11">
        <f>I24-J24</f>
        <v>368221</v>
      </c>
      <c r="L24" s="11">
        <f>L25+L28+L30</f>
        <v>1237091</v>
      </c>
    </row>
    <row r="25" spans="1:12" s="6" customFormat="1" ht="22.5" x14ac:dyDescent="0.25">
      <c r="A25" s="10" t="s">
        <v>57</v>
      </c>
      <c r="B25" s="10" t="s">
        <v>58</v>
      </c>
      <c r="C25" s="10" t="s">
        <v>59</v>
      </c>
      <c r="D25" s="11">
        <f>D26+D27</f>
        <v>45000</v>
      </c>
      <c r="E25" s="11">
        <f>E26+E27</f>
        <v>606435</v>
      </c>
      <c r="F25" s="11">
        <f>F26+F27</f>
        <v>45000</v>
      </c>
      <c r="G25" s="11">
        <f>G26+G27</f>
        <v>606435</v>
      </c>
      <c r="H25" s="11">
        <f>H26+H27</f>
        <v>606435</v>
      </c>
      <c r="I25" s="11">
        <f>I26+I27</f>
        <v>606435</v>
      </c>
      <c r="J25" s="11">
        <f>J26+J27</f>
        <v>549291</v>
      </c>
      <c r="K25" s="11">
        <f>I25-J25</f>
        <v>57144</v>
      </c>
      <c r="L25" s="11">
        <f>L26+L27</f>
        <v>786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45000</v>
      </c>
      <c r="E26" s="11">
        <v>606435</v>
      </c>
      <c r="F26" s="11">
        <v>45000</v>
      </c>
      <c r="G26" s="11">
        <v>606435</v>
      </c>
      <c r="H26" s="11">
        <v>606435</v>
      </c>
      <c r="I26" s="11">
        <v>606435</v>
      </c>
      <c r="J26" s="11">
        <v>549291</v>
      </c>
      <c r="K26" s="11">
        <f>I26-J26</f>
        <v>57144</v>
      </c>
      <c r="L26" s="11">
        <v>0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f>I27-J27</f>
        <v>0</v>
      </c>
      <c r="L27" s="11">
        <v>786</v>
      </c>
    </row>
    <row r="28" spans="1:12" s="6" customFormat="1" ht="22.5" x14ac:dyDescent="0.25">
      <c r="A28" s="10" t="s">
        <v>66</v>
      </c>
      <c r="B28" s="10" t="s">
        <v>67</v>
      </c>
      <c r="C28" s="10" t="s">
        <v>68</v>
      </c>
      <c r="D28" s="11">
        <f>D29</f>
        <v>45000</v>
      </c>
      <c r="E28" s="11">
        <f>E29</f>
        <v>1603267</v>
      </c>
      <c r="F28" s="11">
        <f>F29</f>
        <v>1482000</v>
      </c>
      <c r="G28" s="11">
        <f>G29</f>
        <v>2851267</v>
      </c>
      <c r="H28" s="11">
        <f>H29</f>
        <v>2851267</v>
      </c>
      <c r="I28" s="11">
        <f>I29</f>
        <v>2851267</v>
      </c>
      <c r="J28" s="11">
        <f>J29</f>
        <v>2682240</v>
      </c>
      <c r="K28" s="11">
        <f>I28-J28</f>
        <v>169027</v>
      </c>
      <c r="L28" s="11">
        <f>L29</f>
        <v>1145680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v>45000</v>
      </c>
      <c r="E29" s="11">
        <v>1603267</v>
      </c>
      <c r="F29" s="11">
        <v>1482000</v>
      </c>
      <c r="G29" s="11">
        <v>2851267</v>
      </c>
      <c r="H29" s="11">
        <v>2851267</v>
      </c>
      <c r="I29" s="11">
        <v>2851267</v>
      </c>
      <c r="J29" s="11">
        <v>2682240</v>
      </c>
      <c r="K29" s="11">
        <f>I29-J29</f>
        <v>169027</v>
      </c>
      <c r="L29" s="11">
        <v>1145680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v>0</v>
      </c>
      <c r="E30" s="11">
        <v>0</v>
      </c>
      <c r="F30" s="11">
        <v>229000</v>
      </c>
      <c r="G30" s="11">
        <v>229000</v>
      </c>
      <c r="H30" s="11">
        <v>229000</v>
      </c>
      <c r="I30" s="11">
        <v>229000</v>
      </c>
      <c r="J30" s="11">
        <v>86950</v>
      </c>
      <c r="K30" s="11">
        <f>I30-J30</f>
        <v>142050</v>
      </c>
      <c r="L30" s="11">
        <v>90625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f>+D32+D33</f>
        <v>0</v>
      </c>
      <c r="E31" s="11">
        <f>+E32+E33</f>
        <v>0</v>
      </c>
      <c r="F31" s="11">
        <f>+F32+F33</f>
        <v>117000</v>
      </c>
      <c r="G31" s="11">
        <f>+G32+G33</f>
        <v>123800</v>
      </c>
      <c r="H31" s="11">
        <f>+H32+H33</f>
        <v>75043</v>
      </c>
      <c r="I31" s="11">
        <f>+I32+I33</f>
        <v>61651</v>
      </c>
      <c r="J31" s="11">
        <f>+J32+J33</f>
        <v>61608</v>
      </c>
      <c r="K31" s="11">
        <f>I31-J31</f>
        <v>43</v>
      </c>
      <c r="L31" s="11">
        <f>+L32+L33</f>
        <v>74765</v>
      </c>
    </row>
    <row r="32" spans="1:12" s="6" customFormat="1" x14ac:dyDescent="0.25">
      <c r="A32" s="10" t="s">
        <v>78</v>
      </c>
      <c r="B32" s="10" t="s">
        <v>79</v>
      </c>
      <c r="C32" s="10" t="s">
        <v>80</v>
      </c>
      <c r="D32" s="11">
        <v>0</v>
      </c>
      <c r="E32" s="11">
        <v>0</v>
      </c>
      <c r="F32" s="11">
        <v>40000</v>
      </c>
      <c r="G32" s="11">
        <v>48800</v>
      </c>
      <c r="H32" s="11">
        <v>43</v>
      </c>
      <c r="I32" s="11">
        <v>43</v>
      </c>
      <c r="J32" s="11">
        <v>0</v>
      </c>
      <c r="K32" s="11">
        <f>I32-J32</f>
        <v>43</v>
      </c>
      <c r="L32" s="11">
        <v>10577</v>
      </c>
    </row>
    <row r="33" spans="1:12" s="6" customFormat="1" ht="22.5" x14ac:dyDescent="0.25">
      <c r="A33" s="10" t="s">
        <v>81</v>
      </c>
      <c r="B33" s="10" t="s">
        <v>82</v>
      </c>
      <c r="C33" s="10" t="s">
        <v>83</v>
      </c>
      <c r="D33" s="11">
        <f>D34</f>
        <v>0</v>
      </c>
      <c r="E33" s="11">
        <f>E34</f>
        <v>0</v>
      </c>
      <c r="F33" s="11">
        <f>F34</f>
        <v>77000</v>
      </c>
      <c r="G33" s="11">
        <f>G34</f>
        <v>75000</v>
      </c>
      <c r="H33" s="11">
        <f>H34</f>
        <v>75000</v>
      </c>
      <c r="I33" s="11">
        <f>I34</f>
        <v>61608</v>
      </c>
      <c r="J33" s="11">
        <f>J34</f>
        <v>61608</v>
      </c>
      <c r="K33" s="11">
        <f>I33-J33</f>
        <v>0</v>
      </c>
      <c r="L33" s="11">
        <f>L34</f>
        <v>64188</v>
      </c>
    </row>
    <row r="34" spans="1:12" s="6" customFormat="1" x14ac:dyDescent="0.25">
      <c r="A34" s="10" t="s">
        <v>84</v>
      </c>
      <c r="B34" s="10" t="s">
        <v>85</v>
      </c>
      <c r="C34" s="10" t="s">
        <v>86</v>
      </c>
      <c r="D34" s="11">
        <v>0</v>
      </c>
      <c r="E34" s="11">
        <v>0</v>
      </c>
      <c r="F34" s="11">
        <v>77000</v>
      </c>
      <c r="G34" s="11">
        <v>75000</v>
      </c>
      <c r="H34" s="11">
        <v>75000</v>
      </c>
      <c r="I34" s="11">
        <v>61608</v>
      </c>
      <c r="J34" s="11">
        <v>61608</v>
      </c>
      <c r="K34" s="11">
        <f>I34-J34</f>
        <v>0</v>
      </c>
      <c r="L34" s="11">
        <v>64188</v>
      </c>
    </row>
    <row r="35" spans="1:12" s="6" customFormat="1" ht="22.5" x14ac:dyDescent="0.25">
      <c r="A35" s="10" t="s">
        <v>87</v>
      </c>
      <c r="B35" s="10" t="s">
        <v>88</v>
      </c>
      <c r="C35" s="10" t="s">
        <v>89</v>
      </c>
      <c r="D35" s="11">
        <f>D36+D40+D42</f>
        <v>0</v>
      </c>
      <c r="E35" s="11">
        <f>E36+E40+E42</f>
        <v>160000</v>
      </c>
      <c r="F35" s="11">
        <f>F36+F40+F42</f>
        <v>477000</v>
      </c>
      <c r="G35" s="11">
        <f>G36+G40+G42</f>
        <v>728600</v>
      </c>
      <c r="H35" s="11">
        <f>H36+H40+H42</f>
        <v>728600</v>
      </c>
      <c r="I35" s="11">
        <f>I36+I40+I42</f>
        <v>716535</v>
      </c>
      <c r="J35" s="11">
        <f>J36+J40+J42</f>
        <v>692174</v>
      </c>
      <c r="K35" s="11">
        <f>I35-J35</f>
        <v>24361</v>
      </c>
      <c r="L35" s="11">
        <f>L36+L40+L42</f>
        <v>612155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f>D37+D38+D39</f>
        <v>0</v>
      </c>
      <c r="E36" s="11">
        <f>E37+E38+E39</f>
        <v>55000</v>
      </c>
      <c r="F36" s="11">
        <f>F37+F38+F39</f>
        <v>197000</v>
      </c>
      <c r="G36" s="11">
        <f>G37+G38+G39</f>
        <v>431600</v>
      </c>
      <c r="H36" s="11">
        <f>H37+H38+H39</f>
        <v>431600</v>
      </c>
      <c r="I36" s="11">
        <f>I37+I38+I39</f>
        <v>419535</v>
      </c>
      <c r="J36" s="11">
        <f>J37+J38+J39</f>
        <v>411146</v>
      </c>
      <c r="K36" s="11">
        <f>I36-J36</f>
        <v>8389</v>
      </c>
      <c r="L36" s="11">
        <f>L37+L38+L39</f>
        <v>380079</v>
      </c>
    </row>
    <row r="37" spans="1:12" s="6" customFormat="1" ht="22.5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86000</v>
      </c>
      <c r="G37" s="11">
        <v>78600</v>
      </c>
      <c r="H37" s="11">
        <v>78600</v>
      </c>
      <c r="I37" s="11">
        <v>66535</v>
      </c>
      <c r="J37" s="11">
        <v>66535</v>
      </c>
      <c r="K37" s="11">
        <f>I37-J37</f>
        <v>0</v>
      </c>
      <c r="L37" s="11">
        <v>67055</v>
      </c>
    </row>
    <row r="38" spans="1:12" s="6" customFormat="1" x14ac:dyDescent="0.25">
      <c r="A38" s="10" t="s">
        <v>96</v>
      </c>
      <c r="B38" s="10" t="s">
        <v>97</v>
      </c>
      <c r="C38" s="10" t="s">
        <v>98</v>
      </c>
      <c r="D38" s="11">
        <v>0</v>
      </c>
      <c r="E38" s="11">
        <v>55000</v>
      </c>
      <c r="F38" s="11">
        <v>111000</v>
      </c>
      <c r="G38" s="11">
        <v>353000</v>
      </c>
      <c r="H38" s="11">
        <v>353000</v>
      </c>
      <c r="I38" s="11">
        <v>353000</v>
      </c>
      <c r="J38" s="11">
        <v>344611</v>
      </c>
      <c r="K38" s="11">
        <f>I38-J38</f>
        <v>8389</v>
      </c>
      <c r="L38" s="11">
        <v>312905</v>
      </c>
    </row>
    <row r="39" spans="1:12" s="6" customFormat="1" ht="22.5" x14ac:dyDescent="0.25">
      <c r="A39" s="10" t="s">
        <v>99</v>
      </c>
      <c r="B39" s="10" t="s">
        <v>100</v>
      </c>
      <c r="C39" s="10" t="s">
        <v>101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f>I39-J39</f>
        <v>0</v>
      </c>
      <c r="L39" s="11">
        <v>119</v>
      </c>
    </row>
    <row r="40" spans="1:12" s="6" customFormat="1" ht="22.5" x14ac:dyDescent="0.25">
      <c r="A40" s="10" t="s">
        <v>102</v>
      </c>
      <c r="B40" s="10" t="s">
        <v>103</v>
      </c>
      <c r="C40" s="10" t="s">
        <v>104</v>
      </c>
      <c r="D40" s="11">
        <f>D41</f>
        <v>0</v>
      </c>
      <c r="E40" s="11">
        <f>E41</f>
        <v>105000</v>
      </c>
      <c r="F40" s="11">
        <f>F41</f>
        <v>180000</v>
      </c>
      <c r="G40" s="11">
        <f>G41</f>
        <v>297000</v>
      </c>
      <c r="H40" s="11">
        <f>H41</f>
        <v>297000</v>
      </c>
      <c r="I40" s="11">
        <f>I41</f>
        <v>297000</v>
      </c>
      <c r="J40" s="11">
        <f>J41</f>
        <v>281028</v>
      </c>
      <c r="K40" s="11">
        <f>I40-J40</f>
        <v>15972</v>
      </c>
      <c r="L40" s="11">
        <f>L41</f>
        <v>232076</v>
      </c>
    </row>
    <row r="41" spans="1:12" s="6" customFormat="1" x14ac:dyDescent="0.25">
      <c r="A41" s="10" t="s">
        <v>105</v>
      </c>
      <c r="B41" s="10" t="s">
        <v>106</v>
      </c>
      <c r="C41" s="10" t="s">
        <v>107</v>
      </c>
      <c r="D41" s="11">
        <v>0</v>
      </c>
      <c r="E41" s="11">
        <v>105000</v>
      </c>
      <c r="F41" s="11">
        <v>180000</v>
      </c>
      <c r="G41" s="11">
        <v>297000</v>
      </c>
      <c r="H41" s="11">
        <v>297000</v>
      </c>
      <c r="I41" s="11">
        <v>297000</v>
      </c>
      <c r="J41" s="11">
        <v>281028</v>
      </c>
      <c r="K41" s="11">
        <f>I41-J41</f>
        <v>15972</v>
      </c>
      <c r="L41" s="11">
        <v>232076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v>0</v>
      </c>
      <c r="E42" s="11">
        <v>0</v>
      </c>
      <c r="F42" s="11">
        <v>100000</v>
      </c>
      <c r="G42" s="11">
        <v>0</v>
      </c>
      <c r="H42" s="11">
        <v>0</v>
      </c>
      <c r="I42" s="11">
        <v>0</v>
      </c>
      <c r="J42" s="11">
        <v>0</v>
      </c>
      <c r="K42" s="11">
        <f>I42-J42</f>
        <v>0</v>
      </c>
      <c r="L42" s="11">
        <v>0</v>
      </c>
    </row>
    <row r="43" spans="1:12" s="6" customFormat="1" ht="33" x14ac:dyDescent="0.25">
      <c r="A43" s="10" t="s">
        <v>111</v>
      </c>
      <c r="B43" s="10" t="s">
        <v>112</v>
      </c>
      <c r="C43" s="10" t="s">
        <v>113</v>
      </c>
      <c r="D43" s="11">
        <f>+D44+D46+D47+D48</f>
        <v>0</v>
      </c>
      <c r="E43" s="11">
        <f>+E44+E46+E47+E48</f>
        <v>0</v>
      </c>
      <c r="F43" s="11">
        <f>+F44+F46+F47+F48</f>
        <v>3923000</v>
      </c>
      <c r="G43" s="11">
        <f>+G44+G46+G47+G48</f>
        <v>4903000</v>
      </c>
      <c r="H43" s="11">
        <f>+H44+H46+H47+H48</f>
        <v>4902911</v>
      </c>
      <c r="I43" s="11">
        <f>+I44+I46+I47+I48</f>
        <v>4864439</v>
      </c>
      <c r="J43" s="11">
        <f>+J44+J46+J47+J48</f>
        <v>4789642</v>
      </c>
      <c r="K43" s="11">
        <f>I43-J43</f>
        <v>74797</v>
      </c>
      <c r="L43" s="11">
        <f>+L44+L46+L47+L48</f>
        <v>4876634</v>
      </c>
    </row>
    <row r="44" spans="1:12" s="6" customFormat="1" ht="22.5" x14ac:dyDescent="0.25">
      <c r="A44" s="10" t="s">
        <v>114</v>
      </c>
      <c r="B44" s="10" t="s">
        <v>115</v>
      </c>
      <c r="C44" s="10" t="s">
        <v>116</v>
      </c>
      <c r="D44" s="11">
        <f>D45</f>
        <v>0</v>
      </c>
      <c r="E44" s="11">
        <f>E45</f>
        <v>0</v>
      </c>
      <c r="F44" s="11">
        <f>F45</f>
        <v>3328000</v>
      </c>
      <c r="G44" s="11">
        <f>G45</f>
        <v>3614000</v>
      </c>
      <c r="H44" s="11">
        <f>H45</f>
        <v>3613911</v>
      </c>
      <c r="I44" s="11">
        <f>I45</f>
        <v>3600733</v>
      </c>
      <c r="J44" s="11">
        <f>J45</f>
        <v>3599812</v>
      </c>
      <c r="K44" s="11">
        <f>I44-J44</f>
        <v>921</v>
      </c>
      <c r="L44" s="11">
        <f>L45</f>
        <v>3695117</v>
      </c>
    </row>
    <row r="45" spans="1:12" s="6" customFormat="1" x14ac:dyDescent="0.25">
      <c r="A45" s="10" t="s">
        <v>117</v>
      </c>
      <c r="B45" s="10" t="s">
        <v>118</v>
      </c>
      <c r="C45" s="10" t="s">
        <v>119</v>
      </c>
      <c r="D45" s="11">
        <v>0</v>
      </c>
      <c r="E45" s="11">
        <v>0</v>
      </c>
      <c r="F45" s="11">
        <v>3328000</v>
      </c>
      <c r="G45" s="11">
        <v>3614000</v>
      </c>
      <c r="H45" s="11">
        <v>3613911</v>
      </c>
      <c r="I45" s="11">
        <v>3600733</v>
      </c>
      <c r="J45" s="11">
        <v>3599812</v>
      </c>
      <c r="K45" s="11">
        <f>I45-J45</f>
        <v>921</v>
      </c>
      <c r="L45" s="11">
        <v>3695117</v>
      </c>
    </row>
    <row r="46" spans="1:12" s="6" customFormat="1" x14ac:dyDescent="0.25">
      <c r="A46" s="10" t="s">
        <v>120</v>
      </c>
      <c r="B46" s="10" t="s">
        <v>121</v>
      </c>
      <c r="C46" s="10" t="s">
        <v>122</v>
      </c>
      <c r="D46" s="11">
        <v>0</v>
      </c>
      <c r="E46" s="11">
        <v>0</v>
      </c>
      <c r="F46" s="11">
        <v>50000</v>
      </c>
      <c r="G46" s="11">
        <v>50000</v>
      </c>
      <c r="H46" s="11">
        <v>50000</v>
      </c>
      <c r="I46" s="11">
        <v>50000</v>
      </c>
      <c r="J46" s="11">
        <v>40500</v>
      </c>
      <c r="K46" s="11">
        <f>I46-J46</f>
        <v>9500</v>
      </c>
      <c r="L46" s="11">
        <v>40500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0</v>
      </c>
      <c r="E47" s="11">
        <v>0</v>
      </c>
      <c r="F47" s="11">
        <v>200000</v>
      </c>
      <c r="G47" s="11">
        <v>950000</v>
      </c>
      <c r="H47" s="11">
        <v>950000</v>
      </c>
      <c r="I47" s="11">
        <v>950000</v>
      </c>
      <c r="J47" s="11">
        <v>892840</v>
      </c>
      <c r="K47" s="11">
        <f>I47-J47</f>
        <v>57160</v>
      </c>
      <c r="L47" s="11">
        <v>892840</v>
      </c>
    </row>
    <row r="48" spans="1:12" s="6" customFormat="1" ht="22.5" x14ac:dyDescent="0.25">
      <c r="A48" s="10" t="s">
        <v>126</v>
      </c>
      <c r="B48" s="10" t="s">
        <v>127</v>
      </c>
      <c r="C48" s="10" t="s">
        <v>128</v>
      </c>
      <c r="D48" s="11">
        <f>D49</f>
        <v>0</v>
      </c>
      <c r="E48" s="11">
        <f>E49</f>
        <v>0</v>
      </c>
      <c r="F48" s="11">
        <f>F49</f>
        <v>345000</v>
      </c>
      <c r="G48" s="11">
        <f>G49</f>
        <v>289000</v>
      </c>
      <c r="H48" s="11">
        <f>H49</f>
        <v>289000</v>
      </c>
      <c r="I48" s="11">
        <f>I49</f>
        <v>263706</v>
      </c>
      <c r="J48" s="11">
        <f>J49</f>
        <v>256490</v>
      </c>
      <c r="K48" s="11">
        <f>I48-J48</f>
        <v>7216</v>
      </c>
      <c r="L48" s="11">
        <f>L49</f>
        <v>248177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v>0</v>
      </c>
      <c r="E49" s="11">
        <v>0</v>
      </c>
      <c r="F49" s="11">
        <v>345000</v>
      </c>
      <c r="G49" s="11">
        <v>289000</v>
      </c>
      <c r="H49" s="11">
        <v>289000</v>
      </c>
      <c r="I49" s="11">
        <v>263706</v>
      </c>
      <c r="J49" s="11">
        <v>256490</v>
      </c>
      <c r="K49" s="11">
        <f>I49-J49</f>
        <v>7216</v>
      </c>
      <c r="L49" s="11">
        <v>248177</v>
      </c>
    </row>
    <row r="50" spans="1:12" s="6" customFormat="1" ht="33" x14ac:dyDescent="0.25">
      <c r="A50" s="10" t="s">
        <v>132</v>
      </c>
      <c r="B50" s="10" t="s">
        <v>133</v>
      </c>
      <c r="C50" s="10" t="s">
        <v>134</v>
      </c>
      <c r="D50" s="11">
        <f>D51+D56</f>
        <v>690000</v>
      </c>
      <c r="E50" s="11">
        <f>E51+E56</f>
        <v>8442211</v>
      </c>
      <c r="F50" s="11">
        <f>F51+F56</f>
        <v>2240000</v>
      </c>
      <c r="G50" s="11">
        <f>G51+G56</f>
        <v>9853811</v>
      </c>
      <c r="H50" s="11">
        <f>H51+H56</f>
        <v>9853453</v>
      </c>
      <c r="I50" s="11">
        <f>I51+I56</f>
        <v>9824449</v>
      </c>
      <c r="J50" s="11">
        <f>J51+J56</f>
        <v>5947424</v>
      </c>
      <c r="K50" s="11">
        <f>I50-J50</f>
        <v>3877025</v>
      </c>
      <c r="L50" s="11">
        <f>L51+L56</f>
        <v>1701809</v>
      </c>
    </row>
    <row r="51" spans="1:12" s="6" customFormat="1" ht="22.5" x14ac:dyDescent="0.25">
      <c r="A51" s="10" t="s">
        <v>135</v>
      </c>
      <c r="B51" s="10" t="s">
        <v>136</v>
      </c>
      <c r="C51" s="10" t="s">
        <v>137</v>
      </c>
      <c r="D51" s="11">
        <f>+D52+D54+D55</f>
        <v>590000</v>
      </c>
      <c r="E51" s="11">
        <f>+E52+E54+E55</f>
        <v>1655532</v>
      </c>
      <c r="F51" s="11">
        <f>+F52+F54+F55</f>
        <v>1740000</v>
      </c>
      <c r="G51" s="11">
        <f>+G52+G54+G55</f>
        <v>2693532</v>
      </c>
      <c r="H51" s="11">
        <f>+H52+H54+H55</f>
        <v>2693532</v>
      </c>
      <c r="I51" s="11">
        <f>+I52+I54+I55</f>
        <v>2664528</v>
      </c>
      <c r="J51" s="11">
        <f>+J52+J54+J55</f>
        <v>1746448</v>
      </c>
      <c r="K51" s="11">
        <f>I51-J51</f>
        <v>918080</v>
      </c>
      <c r="L51" s="11">
        <f>+L52+L54+L55</f>
        <v>1305614</v>
      </c>
    </row>
    <row r="52" spans="1:12" s="6" customFormat="1" ht="22.5" x14ac:dyDescent="0.25">
      <c r="A52" s="10" t="s">
        <v>138</v>
      </c>
      <c r="B52" s="10" t="s">
        <v>139</v>
      </c>
      <c r="C52" s="10" t="s">
        <v>140</v>
      </c>
      <c r="D52" s="11">
        <f>D53</f>
        <v>20000</v>
      </c>
      <c r="E52" s="11">
        <f>E53</f>
        <v>1190532</v>
      </c>
      <c r="F52" s="11">
        <f>F53</f>
        <v>770000</v>
      </c>
      <c r="G52" s="11">
        <f>G53</f>
        <v>1810532</v>
      </c>
      <c r="H52" s="11">
        <f>H53</f>
        <v>1810532</v>
      </c>
      <c r="I52" s="11">
        <f>I53</f>
        <v>1781528</v>
      </c>
      <c r="J52" s="11">
        <f>J53</f>
        <v>1076700</v>
      </c>
      <c r="K52" s="11">
        <f>I52-J52</f>
        <v>704828</v>
      </c>
      <c r="L52" s="11">
        <f>L53</f>
        <v>877816</v>
      </c>
    </row>
    <row r="53" spans="1:12" s="6" customFormat="1" x14ac:dyDescent="0.25">
      <c r="A53" s="10" t="s">
        <v>141</v>
      </c>
      <c r="B53" s="10" t="s">
        <v>142</v>
      </c>
      <c r="C53" s="10" t="s">
        <v>143</v>
      </c>
      <c r="D53" s="11">
        <v>20000</v>
      </c>
      <c r="E53" s="11">
        <v>1190532</v>
      </c>
      <c r="F53" s="11">
        <v>770000</v>
      </c>
      <c r="G53" s="11">
        <v>1810532</v>
      </c>
      <c r="H53" s="11">
        <v>1810532</v>
      </c>
      <c r="I53" s="11">
        <v>1781528</v>
      </c>
      <c r="J53" s="11">
        <v>1076700</v>
      </c>
      <c r="K53" s="11">
        <f>I53-J53</f>
        <v>704828</v>
      </c>
      <c r="L53" s="11">
        <v>877816</v>
      </c>
    </row>
    <row r="54" spans="1:12" s="6" customFormat="1" x14ac:dyDescent="0.25">
      <c r="A54" s="10" t="s">
        <v>144</v>
      </c>
      <c r="B54" s="10" t="s">
        <v>145</v>
      </c>
      <c r="C54" s="10" t="s">
        <v>146</v>
      </c>
      <c r="D54" s="11">
        <v>100000</v>
      </c>
      <c r="E54" s="11">
        <v>325000</v>
      </c>
      <c r="F54" s="11">
        <v>400000</v>
      </c>
      <c r="G54" s="11">
        <v>624000</v>
      </c>
      <c r="H54" s="11">
        <v>624000</v>
      </c>
      <c r="I54" s="11">
        <v>624000</v>
      </c>
      <c r="J54" s="11">
        <v>411618</v>
      </c>
      <c r="K54" s="11">
        <f>I54-J54</f>
        <v>212382</v>
      </c>
      <c r="L54" s="11">
        <v>283442</v>
      </c>
    </row>
    <row r="55" spans="1:12" s="6" customFormat="1" ht="22.5" x14ac:dyDescent="0.25">
      <c r="A55" s="10" t="s">
        <v>147</v>
      </c>
      <c r="B55" s="10" t="s">
        <v>148</v>
      </c>
      <c r="C55" s="10" t="s">
        <v>149</v>
      </c>
      <c r="D55" s="11">
        <v>470000</v>
      </c>
      <c r="E55" s="11">
        <v>140000</v>
      </c>
      <c r="F55" s="11">
        <v>570000</v>
      </c>
      <c r="G55" s="11">
        <v>259000</v>
      </c>
      <c r="H55" s="11">
        <v>259000</v>
      </c>
      <c r="I55" s="11">
        <v>259000</v>
      </c>
      <c r="J55" s="11">
        <v>258130</v>
      </c>
      <c r="K55" s="11">
        <f>I55-J55</f>
        <v>870</v>
      </c>
      <c r="L55" s="11">
        <v>144356</v>
      </c>
    </row>
    <row r="56" spans="1:12" s="6" customFormat="1" ht="22.5" x14ac:dyDescent="0.25">
      <c r="A56" s="10" t="s">
        <v>150</v>
      </c>
      <c r="B56" s="10" t="s">
        <v>151</v>
      </c>
      <c r="C56" s="10" t="s">
        <v>152</v>
      </c>
      <c r="D56" s="11">
        <f>+D57+D59</f>
        <v>100000</v>
      </c>
      <c r="E56" s="11">
        <f>+E57+E59</f>
        <v>6786679</v>
      </c>
      <c r="F56" s="11">
        <f>+F57+F59</f>
        <v>500000</v>
      </c>
      <c r="G56" s="11">
        <f>+G57+G59</f>
        <v>7160279</v>
      </c>
      <c r="H56" s="11">
        <f>+H57+H59</f>
        <v>7159921</v>
      </c>
      <c r="I56" s="11">
        <f>+I57+I59</f>
        <v>7159921</v>
      </c>
      <c r="J56" s="11">
        <f>+J57+J59</f>
        <v>4200976</v>
      </c>
      <c r="K56" s="11">
        <f>I56-J56</f>
        <v>2958945</v>
      </c>
      <c r="L56" s="11">
        <f>+L57+L59</f>
        <v>396195</v>
      </c>
    </row>
    <row r="57" spans="1:12" s="6" customFormat="1" ht="22.5" x14ac:dyDescent="0.25">
      <c r="A57" s="10" t="s">
        <v>153</v>
      </c>
      <c r="B57" s="10" t="s">
        <v>154</v>
      </c>
      <c r="C57" s="10" t="s">
        <v>155</v>
      </c>
      <c r="D57" s="11">
        <f>+D58</f>
        <v>0</v>
      </c>
      <c r="E57" s="11">
        <f>+E58</f>
        <v>0</v>
      </c>
      <c r="F57" s="11">
        <f>+F58</f>
        <v>300000</v>
      </c>
      <c r="G57" s="11">
        <f>+G58</f>
        <v>373000</v>
      </c>
      <c r="H57" s="11">
        <f>+H58</f>
        <v>373000</v>
      </c>
      <c r="I57" s="11">
        <f>+I58</f>
        <v>373000</v>
      </c>
      <c r="J57" s="11">
        <f>+J58</f>
        <v>371203</v>
      </c>
      <c r="K57" s="11">
        <f>I57-J57</f>
        <v>1797</v>
      </c>
      <c r="L57" s="11">
        <f>+L58</f>
        <v>395618</v>
      </c>
    </row>
    <row r="58" spans="1:12" s="6" customFormat="1" x14ac:dyDescent="0.25">
      <c r="A58" s="10" t="s">
        <v>156</v>
      </c>
      <c r="B58" s="10" t="s">
        <v>157</v>
      </c>
      <c r="C58" s="10" t="s">
        <v>158</v>
      </c>
      <c r="D58" s="11">
        <v>0</v>
      </c>
      <c r="E58" s="11">
        <v>0</v>
      </c>
      <c r="F58" s="11">
        <v>300000</v>
      </c>
      <c r="G58" s="11">
        <v>373000</v>
      </c>
      <c r="H58" s="11">
        <v>373000</v>
      </c>
      <c r="I58" s="11">
        <v>373000</v>
      </c>
      <c r="J58" s="11">
        <v>371203</v>
      </c>
      <c r="K58" s="11">
        <f>I58-J58</f>
        <v>1797</v>
      </c>
      <c r="L58" s="11">
        <v>395618</v>
      </c>
    </row>
    <row r="59" spans="1:12" s="6" customFormat="1" x14ac:dyDescent="0.25">
      <c r="A59" s="10" t="s">
        <v>159</v>
      </c>
      <c r="B59" s="10" t="s">
        <v>160</v>
      </c>
      <c r="C59" s="10" t="s">
        <v>161</v>
      </c>
      <c r="D59" s="11">
        <v>100000</v>
      </c>
      <c r="E59" s="11">
        <v>6786679</v>
      </c>
      <c r="F59" s="11">
        <v>200000</v>
      </c>
      <c r="G59" s="11">
        <v>6787279</v>
      </c>
      <c r="H59" s="11">
        <v>6786921</v>
      </c>
      <c r="I59" s="11">
        <v>6786921</v>
      </c>
      <c r="J59" s="11">
        <v>3829773</v>
      </c>
      <c r="K59" s="11">
        <f>I59-J59</f>
        <v>2957148</v>
      </c>
      <c r="L59" s="11">
        <v>577</v>
      </c>
    </row>
    <row r="60" spans="1:12" s="6" customFormat="1" ht="22.5" x14ac:dyDescent="0.25">
      <c r="A60" s="10" t="s">
        <v>162</v>
      </c>
      <c r="B60" s="10" t="s">
        <v>163</v>
      </c>
      <c r="C60" s="10" t="s">
        <v>164</v>
      </c>
      <c r="D60" s="11">
        <f>+D61</f>
        <v>2852009</v>
      </c>
      <c r="E60" s="11">
        <f>+E61</f>
        <v>7652993</v>
      </c>
      <c r="F60" s="11">
        <f>+F61</f>
        <v>3262009</v>
      </c>
      <c r="G60" s="11">
        <f>+G61</f>
        <v>8023193</v>
      </c>
      <c r="H60" s="11">
        <f>+H61</f>
        <v>8023193</v>
      </c>
      <c r="I60" s="11">
        <f>+I61</f>
        <v>8023193</v>
      </c>
      <c r="J60" s="11">
        <f>+J61</f>
        <v>7952595</v>
      </c>
      <c r="K60" s="11">
        <f>I60-J60</f>
        <v>70598</v>
      </c>
      <c r="L60" s="11">
        <f>+L61</f>
        <v>566604</v>
      </c>
    </row>
    <row r="61" spans="1:12" s="6" customFormat="1" ht="22.5" x14ac:dyDescent="0.25">
      <c r="A61" s="10" t="s">
        <v>165</v>
      </c>
      <c r="B61" s="10" t="s">
        <v>166</v>
      </c>
      <c r="C61" s="10" t="s">
        <v>167</v>
      </c>
      <c r="D61" s="11">
        <f>D62</f>
        <v>2852009</v>
      </c>
      <c r="E61" s="11">
        <f>E62</f>
        <v>7652993</v>
      </c>
      <c r="F61" s="11">
        <f>F62</f>
        <v>3262009</v>
      </c>
      <c r="G61" s="11">
        <f>G62</f>
        <v>8023193</v>
      </c>
      <c r="H61" s="11">
        <f>H62</f>
        <v>8023193</v>
      </c>
      <c r="I61" s="11">
        <f>I62</f>
        <v>8023193</v>
      </c>
      <c r="J61" s="11">
        <f>J62</f>
        <v>7952595</v>
      </c>
      <c r="K61" s="11">
        <f>I61-J61</f>
        <v>70598</v>
      </c>
      <c r="L61" s="11">
        <f>L62</f>
        <v>566604</v>
      </c>
    </row>
    <row r="62" spans="1:12" s="6" customFormat="1" ht="22.5" x14ac:dyDescent="0.25">
      <c r="A62" s="10" t="s">
        <v>168</v>
      </c>
      <c r="B62" s="10" t="s">
        <v>169</v>
      </c>
      <c r="C62" s="10" t="s">
        <v>170</v>
      </c>
      <c r="D62" s="11">
        <f>D63</f>
        <v>2852009</v>
      </c>
      <c r="E62" s="11">
        <f>E63</f>
        <v>7652993</v>
      </c>
      <c r="F62" s="11">
        <f>F63</f>
        <v>3262009</v>
      </c>
      <c r="G62" s="11">
        <f>G63</f>
        <v>8023193</v>
      </c>
      <c r="H62" s="11">
        <f>H63</f>
        <v>8023193</v>
      </c>
      <c r="I62" s="11">
        <f>I63</f>
        <v>8023193</v>
      </c>
      <c r="J62" s="11">
        <f>J63</f>
        <v>7952595</v>
      </c>
      <c r="K62" s="11">
        <f>I62-J62</f>
        <v>70598</v>
      </c>
      <c r="L62" s="11">
        <f>L63</f>
        <v>566604</v>
      </c>
    </row>
    <row r="63" spans="1:12" s="6" customFormat="1" x14ac:dyDescent="0.25">
      <c r="A63" s="10" t="s">
        <v>171</v>
      </c>
      <c r="B63" s="10" t="s">
        <v>172</v>
      </c>
      <c r="C63" s="10" t="s">
        <v>173</v>
      </c>
      <c r="D63" s="11">
        <v>2852009</v>
      </c>
      <c r="E63" s="11">
        <v>7652993</v>
      </c>
      <c r="F63" s="11">
        <v>3262009</v>
      </c>
      <c r="G63" s="11">
        <v>8023193</v>
      </c>
      <c r="H63" s="11">
        <v>8023193</v>
      </c>
      <c r="I63" s="11">
        <v>8023193</v>
      </c>
      <c r="J63" s="11">
        <v>7952595</v>
      </c>
      <c r="K63" s="11">
        <f>I63-J63</f>
        <v>70598</v>
      </c>
      <c r="L63" s="11">
        <v>566604</v>
      </c>
    </row>
    <row r="64" spans="1:12" s="6" customFormat="1" x14ac:dyDescent="0.25">
      <c r="A64" s="10" t="s">
        <v>174</v>
      </c>
      <c r="B64" s="10" t="s">
        <v>175</v>
      </c>
      <c r="C64" s="10" t="s">
        <v>176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-2724315</v>
      </c>
      <c r="K64" s="11">
        <f>I64-J64</f>
        <v>2724315</v>
      </c>
      <c r="L64" s="11">
        <v>0</v>
      </c>
    </row>
    <row r="65" spans="1:12" s="6" customFormat="1" x14ac:dyDescent="0.25">
      <c r="A65" s="10" t="s">
        <v>177</v>
      </c>
      <c r="B65" s="10" t="s">
        <v>178</v>
      </c>
      <c r="C65" s="10" t="s">
        <v>179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146687</v>
      </c>
      <c r="K65" s="11">
        <f>I65-J65</f>
        <v>-146687</v>
      </c>
      <c r="L65" s="11">
        <v>0</v>
      </c>
    </row>
    <row r="66" spans="1:12" s="6" customFormat="1" x14ac:dyDescent="0.25">
      <c r="A66" s="10" t="s">
        <v>180</v>
      </c>
      <c r="B66" s="10" t="s">
        <v>181</v>
      </c>
      <c r="C66" s="10" t="s">
        <v>182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-2724315</v>
      </c>
      <c r="K66" s="11">
        <f>I66-J66</f>
        <v>2724315</v>
      </c>
      <c r="L66" s="11">
        <v>0</v>
      </c>
    </row>
    <row r="67" spans="1:12" s="6" customFormat="1" x14ac:dyDescent="0.25">
      <c r="A67" s="10" t="s">
        <v>183</v>
      </c>
      <c r="B67" s="10" t="s">
        <v>184</v>
      </c>
      <c r="C67" s="10" t="s">
        <v>185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-2871002</v>
      </c>
      <c r="K67" s="11">
        <f>I67-J67</f>
        <v>2871002</v>
      </c>
      <c r="L67" s="11">
        <v>0</v>
      </c>
    </row>
    <row r="68" spans="1:12" s="6" customFormat="1" x14ac:dyDescent="0.25">
      <c r="A68" s="8"/>
      <c r="B68" s="8"/>
      <c r="C68" s="8"/>
      <c r="D68" s="9"/>
      <c r="E68" s="9"/>
      <c r="F68" s="9"/>
      <c r="G68" s="9"/>
      <c r="H68" s="9"/>
      <c r="I68" s="9"/>
      <c r="J68" s="9"/>
      <c r="K68" s="9"/>
      <c r="L68" s="9"/>
    </row>
    <row r="69" spans="1:12" x14ac:dyDescent="0.25">
      <c r="A69" s="13" t="s">
        <v>186</v>
      </c>
      <c r="B69" s="13"/>
      <c r="C69" s="13"/>
      <c r="D69" s="13"/>
      <c r="E69" s="13"/>
      <c r="F69" s="13"/>
      <c r="G69" s="13"/>
      <c r="H69" s="13"/>
      <c r="I69" s="13" t="s">
        <v>188</v>
      </c>
      <c r="J69" s="13"/>
      <c r="K69" s="13"/>
      <c r="L69" s="13"/>
    </row>
    <row r="70" spans="1:12" x14ac:dyDescent="0.25">
      <c r="A70" s="3" t="s">
        <v>187</v>
      </c>
      <c r="B70" s="3"/>
      <c r="C70" s="3"/>
      <c r="D70" s="3"/>
      <c r="E70" s="3"/>
      <c r="F70" s="3"/>
      <c r="G70" s="3"/>
      <c r="H70" s="3"/>
      <c r="I70" s="3" t="s">
        <v>189</v>
      </c>
      <c r="J70" s="3"/>
      <c r="K70" s="3"/>
      <c r="L70" s="3"/>
    </row>
    <row r="137" spans="1:20" x14ac:dyDescent="0.25">
      <c r="A137" s="12"/>
      <c r="B137" s="12"/>
      <c r="C137" s="12"/>
      <c r="D137" s="12"/>
      <c r="I137" s="12"/>
      <c r="J137" s="12"/>
      <c r="K137" s="12"/>
      <c r="L137" s="12"/>
      <c r="Q137" s="12"/>
      <c r="R137" s="12"/>
      <c r="S137" s="12"/>
      <c r="T137" s="12"/>
    </row>
  </sheetData>
  <mergeCells count="24">
    <mergeCell ref="K6:K10"/>
    <mergeCell ref="L6:L10"/>
    <mergeCell ref="A69:D69"/>
    <mergeCell ref="A70:D70"/>
    <mergeCell ref="E69:H69"/>
    <mergeCell ref="E70:H70"/>
    <mergeCell ref="I69:L69"/>
    <mergeCell ref="I70:L70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7490</dc:creator>
  <cp:lastModifiedBy>7490</cp:lastModifiedBy>
  <dcterms:created xsi:type="dcterms:W3CDTF">2024-03-14T12:09:26Z</dcterms:created>
  <dcterms:modified xsi:type="dcterms:W3CDTF">2024-03-14T12:09:30Z</dcterms:modified>
</cp:coreProperties>
</file>